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Documents\КСП\исполнение бюджета за 2024\постановление за 1 кв 2024\"/>
    </mc:Choice>
  </mc:AlternateContent>
  <bookViews>
    <workbookView xWindow="0" yWindow="0" windowWidth="19200" windowHeight="115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1" l="1"/>
  <c r="B61" i="1"/>
  <c r="D72" i="1" l="1"/>
  <c r="C72" i="1"/>
  <c r="C26" i="1" l="1"/>
  <c r="B26" i="1"/>
  <c r="D26" i="1"/>
  <c r="H25" i="1"/>
  <c r="G25" i="1"/>
  <c r="E25" i="1"/>
  <c r="F21" i="1"/>
  <c r="G21" i="1" s="1"/>
  <c r="C21" i="1"/>
  <c r="D21" i="1"/>
  <c r="E21" i="1" s="1"/>
  <c r="B21" i="1"/>
  <c r="E22" i="1"/>
  <c r="G22" i="1"/>
  <c r="H22" i="1"/>
  <c r="D11" i="1"/>
  <c r="D17" i="1"/>
  <c r="E15" i="1"/>
  <c r="F11" i="1"/>
  <c r="C11" i="1"/>
  <c r="B11" i="1"/>
  <c r="H15" i="1"/>
  <c r="G15" i="1"/>
  <c r="H21" i="1" l="1"/>
  <c r="E61" i="1"/>
  <c r="C61" i="1"/>
  <c r="G30" i="1"/>
  <c r="D55" i="1" s="1"/>
  <c r="D30" i="1"/>
  <c r="B55" i="1" s="1"/>
  <c r="B30" i="1"/>
  <c r="C30" i="1"/>
  <c r="D84" i="1" l="1"/>
  <c r="C84" i="1"/>
  <c r="G89" i="1"/>
  <c r="E89" i="1"/>
  <c r="H89" i="1" s="1"/>
  <c r="E85" i="1"/>
  <c r="D89" i="1"/>
  <c r="C89" i="1"/>
  <c r="C83" i="1"/>
  <c r="G83" i="1"/>
  <c r="E83" i="1"/>
  <c r="H83" i="1" s="1"/>
  <c r="D83" i="1"/>
  <c r="D44" i="1"/>
  <c r="B59" i="1" s="1"/>
  <c r="C44" i="1"/>
  <c r="I48" i="1"/>
  <c r="H48" i="1"/>
  <c r="F48" i="1"/>
  <c r="E48" i="1"/>
  <c r="G41" i="1"/>
  <c r="D41" i="1"/>
  <c r="C41" i="1"/>
  <c r="B41" i="1"/>
  <c r="I42" i="1"/>
  <c r="H42" i="1"/>
  <c r="F42" i="1"/>
  <c r="E42" i="1"/>
  <c r="F89" i="1" l="1"/>
  <c r="F83" i="1"/>
  <c r="E82" i="1"/>
  <c r="E84" i="1"/>
  <c r="G84" i="1"/>
  <c r="G85" i="1"/>
  <c r="G72" i="1"/>
  <c r="G70" i="1"/>
  <c r="G74" i="1"/>
  <c r="H77" i="1" l="1"/>
  <c r="F77" i="1"/>
  <c r="H80" i="1" l="1"/>
  <c r="F80" i="1"/>
  <c r="B17" i="1"/>
  <c r="G82" i="1" l="1"/>
  <c r="G73" i="1"/>
  <c r="G71" i="1"/>
  <c r="G90" i="1" s="1"/>
  <c r="E74" i="1"/>
  <c r="E73" i="1"/>
  <c r="E72" i="1"/>
  <c r="E71" i="1"/>
  <c r="E70" i="1"/>
  <c r="E90" i="1" l="1"/>
  <c r="H14" i="1"/>
  <c r="G14" i="1"/>
  <c r="E14" i="1"/>
  <c r="H90" i="1" l="1"/>
  <c r="F78" i="1"/>
  <c r="H78" i="1"/>
  <c r="D74" i="1"/>
  <c r="D71" i="1"/>
  <c r="D85" i="1"/>
  <c r="H76" i="1"/>
  <c r="F76" i="1"/>
  <c r="C85" i="1"/>
  <c r="C82" i="1"/>
  <c r="C74" i="1"/>
  <c r="C73" i="1"/>
  <c r="C71" i="1"/>
  <c r="H73" i="1" l="1"/>
  <c r="F73" i="1"/>
  <c r="H71" i="1" l="1"/>
  <c r="H72" i="1"/>
  <c r="H74" i="1"/>
  <c r="H75" i="1"/>
  <c r="H79" i="1"/>
  <c r="H81" i="1"/>
  <c r="H82" i="1"/>
  <c r="H84" i="1"/>
  <c r="H85" i="1"/>
  <c r="H86" i="1"/>
  <c r="H87" i="1"/>
  <c r="H88" i="1"/>
  <c r="H70" i="1"/>
  <c r="F71" i="1"/>
  <c r="F72" i="1"/>
  <c r="F74" i="1"/>
  <c r="F75" i="1"/>
  <c r="F79" i="1"/>
  <c r="F81" i="1"/>
  <c r="F82" i="1"/>
  <c r="F84" i="1"/>
  <c r="F85" i="1"/>
  <c r="F86" i="1"/>
  <c r="F87" i="1"/>
  <c r="F88" i="1"/>
  <c r="B66" i="1"/>
  <c r="H31" i="1" l="1"/>
  <c r="H32" i="1"/>
  <c r="H33" i="1"/>
  <c r="H34" i="1"/>
  <c r="H35" i="1"/>
  <c r="H37" i="1"/>
  <c r="H39" i="1"/>
  <c r="H40" i="1"/>
  <c r="H43" i="1"/>
  <c r="H45" i="1"/>
  <c r="H46" i="1"/>
  <c r="H50" i="1"/>
  <c r="G49" i="1"/>
  <c r="G47" i="1" s="1"/>
  <c r="G44" i="1"/>
  <c r="D59" i="1" s="1"/>
  <c r="D58" i="1"/>
  <c r="G38" i="1"/>
  <c r="D57" i="1" s="1"/>
  <c r="G36" i="1"/>
  <c r="D56" i="1" s="1"/>
  <c r="E31" i="1"/>
  <c r="E32" i="1"/>
  <c r="E34" i="1"/>
  <c r="E35" i="1"/>
  <c r="E37" i="1"/>
  <c r="E39" i="1"/>
  <c r="E40" i="1"/>
  <c r="E43" i="1"/>
  <c r="E45" i="1"/>
  <c r="E46" i="1"/>
  <c r="E50" i="1"/>
  <c r="D49" i="1"/>
  <c r="B58" i="1"/>
  <c r="D38" i="1"/>
  <c r="D36" i="1"/>
  <c r="C49" i="1"/>
  <c r="C47" i="1" s="1"/>
  <c r="C38" i="1"/>
  <c r="C36" i="1"/>
  <c r="B49" i="1"/>
  <c r="B47" i="1" s="1"/>
  <c r="B44" i="1"/>
  <c r="B38" i="1"/>
  <c r="B36" i="1"/>
  <c r="C70" i="1" s="1"/>
  <c r="C90" i="1" s="1"/>
  <c r="H5" i="1"/>
  <c r="H6" i="1"/>
  <c r="H7" i="1"/>
  <c r="H9" i="1"/>
  <c r="H10" i="1"/>
  <c r="H12" i="1"/>
  <c r="H13" i="1"/>
  <c r="H18" i="1"/>
  <c r="H19" i="1"/>
  <c r="H20" i="1"/>
  <c r="H23" i="1"/>
  <c r="H24" i="1"/>
  <c r="G5" i="1"/>
  <c r="G6" i="1"/>
  <c r="G7" i="1"/>
  <c r="G9" i="1"/>
  <c r="G10" i="1"/>
  <c r="G12" i="1"/>
  <c r="G13" i="1"/>
  <c r="G18" i="1"/>
  <c r="G19" i="1"/>
  <c r="G20" i="1"/>
  <c r="G23" i="1"/>
  <c r="G24" i="1"/>
  <c r="F17" i="1"/>
  <c r="F8" i="1"/>
  <c r="E5" i="1"/>
  <c r="E6" i="1"/>
  <c r="E7" i="1"/>
  <c r="E9" i="1"/>
  <c r="E10" i="1"/>
  <c r="E12" i="1"/>
  <c r="E13" i="1"/>
  <c r="E18" i="1"/>
  <c r="E19" i="1"/>
  <c r="E20" i="1"/>
  <c r="E23" i="1"/>
  <c r="E24" i="1"/>
  <c r="C17" i="1"/>
  <c r="D8" i="1"/>
  <c r="C8" i="1"/>
  <c r="B8" i="1"/>
  <c r="D70" i="1" l="1"/>
  <c r="D90" i="1" s="1"/>
  <c r="F90" i="1" s="1"/>
  <c r="C51" i="1"/>
  <c r="H49" i="1"/>
  <c r="D47" i="1"/>
  <c r="I47" i="1"/>
  <c r="D60" i="1"/>
  <c r="B51" i="1"/>
  <c r="D51" i="1"/>
  <c r="F70" i="1"/>
  <c r="B4" i="1"/>
  <c r="H38" i="1"/>
  <c r="B57" i="1"/>
  <c r="H30" i="1"/>
  <c r="H41" i="1"/>
  <c r="E36" i="1"/>
  <c r="B56" i="1"/>
  <c r="H44" i="1"/>
  <c r="H11" i="1"/>
  <c r="F4" i="1"/>
  <c r="E44" i="1"/>
  <c r="H36" i="1"/>
  <c r="E30" i="1"/>
  <c r="E41" i="1"/>
  <c r="E8" i="1"/>
  <c r="E11" i="1"/>
  <c r="G17" i="1"/>
  <c r="E49" i="1"/>
  <c r="G11" i="1"/>
  <c r="E17" i="1"/>
  <c r="G51" i="1"/>
  <c r="E38" i="1"/>
  <c r="G8" i="1"/>
  <c r="C4" i="1"/>
  <c r="H8" i="1"/>
  <c r="H17" i="1"/>
  <c r="D4" i="1"/>
  <c r="F47" i="1" l="1"/>
  <c r="H47" i="1"/>
  <c r="B60" i="1"/>
  <c r="E47" i="1"/>
  <c r="E58" i="1"/>
  <c r="E60" i="1"/>
  <c r="E56" i="1"/>
  <c r="E55" i="1"/>
  <c r="E57" i="1"/>
  <c r="E59" i="1"/>
  <c r="I49" i="1"/>
  <c r="I43" i="1"/>
  <c r="I38" i="1"/>
  <c r="I34" i="1"/>
  <c r="I45" i="1"/>
  <c r="I36" i="1"/>
  <c r="I50" i="1"/>
  <c r="I44" i="1"/>
  <c r="I39" i="1"/>
  <c r="I35" i="1"/>
  <c r="I31" i="1"/>
  <c r="I51" i="1"/>
  <c r="I40" i="1"/>
  <c r="I32" i="1"/>
  <c r="I46" i="1"/>
  <c r="I41" i="1"/>
  <c r="I37" i="1"/>
  <c r="I33" i="1"/>
  <c r="I30" i="1"/>
  <c r="H51" i="1"/>
  <c r="F43" i="1"/>
  <c r="F51" i="1"/>
  <c r="F40" i="1"/>
  <c r="F39" i="1"/>
  <c r="F46" i="1"/>
  <c r="F37" i="1"/>
  <c r="F45" i="1"/>
  <c r="F36" i="1"/>
  <c r="F50" i="1"/>
  <c r="F44" i="1"/>
  <c r="F35" i="1"/>
  <c r="F41" i="1"/>
  <c r="F38" i="1"/>
  <c r="F49" i="1"/>
  <c r="F34" i="1"/>
  <c r="F32" i="1"/>
  <c r="E51" i="1"/>
  <c r="F31" i="1"/>
  <c r="F30" i="1"/>
  <c r="E4" i="1"/>
  <c r="H4" i="1"/>
  <c r="G4" i="1"/>
  <c r="C65" i="1" l="1"/>
  <c r="C60" i="1"/>
  <c r="C58" i="1"/>
  <c r="C59" i="1"/>
  <c r="C64" i="1"/>
  <c r="C57" i="1"/>
  <c r="C66" i="1"/>
  <c r="C56" i="1"/>
  <c r="C55" i="1"/>
  <c r="D16" i="1"/>
  <c r="F16" i="1"/>
  <c r="F26" i="1" s="1"/>
  <c r="G26" i="1" s="1"/>
  <c r="C16" i="1"/>
  <c r="B16" i="1"/>
  <c r="G16" i="1" l="1"/>
  <c r="H16" i="1"/>
  <c r="E16" i="1"/>
  <c r="E26" i="1" l="1"/>
  <c r="H26" i="1"/>
</calcChain>
</file>

<file path=xl/sharedStrings.xml><?xml version="1.0" encoding="utf-8"?>
<sst xmlns="http://schemas.openxmlformats.org/spreadsheetml/2006/main" count="93" uniqueCount="91">
  <si>
    <t>таблица №3</t>
  </si>
  <si>
    <t>таблица №4</t>
  </si>
  <si>
    <t>% исполнения год.уточн.плана</t>
  </si>
  <si>
    <t>% исполн к уточнен год.показ</t>
  </si>
  <si>
    <t>Уд.вес в общем объеме расходов</t>
  </si>
  <si>
    <t>01 00</t>
  </si>
  <si>
    <t>05 00</t>
  </si>
  <si>
    <t>01 02</t>
  </si>
  <si>
    <t>01 04</t>
  </si>
  <si>
    <t>01 11</t>
  </si>
  <si>
    <t>01 13</t>
  </si>
  <si>
    <t>02 00</t>
  </si>
  <si>
    <t>02 03</t>
  </si>
  <si>
    <t>03 00</t>
  </si>
  <si>
    <t>03 14</t>
  </si>
  <si>
    <t>04 00</t>
  </si>
  <si>
    <t>04 09</t>
  </si>
  <si>
    <t>05 01</t>
  </si>
  <si>
    <t>05 03</t>
  </si>
  <si>
    <t>11 00</t>
  </si>
  <si>
    <t>11 02</t>
  </si>
  <si>
    <t>01 07</t>
  </si>
  <si>
    <t>таблица №5</t>
  </si>
  <si>
    <t>01</t>
  </si>
  <si>
    <t>02</t>
  </si>
  <si>
    <t>03</t>
  </si>
  <si>
    <t>04</t>
  </si>
  <si>
    <t>05</t>
  </si>
  <si>
    <t>итого</t>
  </si>
  <si>
    <t>таблица №6</t>
  </si>
  <si>
    <t>опл. Труд</t>
  </si>
  <si>
    <t>теплоэнергоресурсы</t>
  </si>
  <si>
    <t>таблица №7</t>
  </si>
  <si>
    <t>направлено расходов</t>
  </si>
  <si>
    <t>первонач. Утверж</t>
  </si>
  <si>
    <t>уточненные показ</t>
  </si>
  <si>
    <t>% исполнения</t>
  </si>
  <si>
    <t>0104</t>
  </si>
  <si>
    <t>0102</t>
  </si>
  <si>
    <t>0200</t>
  </si>
  <si>
    <t>0314</t>
  </si>
  <si>
    <t>0409</t>
  </si>
  <si>
    <t>0501</t>
  </si>
  <si>
    <r>
      <rPr>
        <b/>
        <sz val="11"/>
        <color theme="1"/>
        <rFont val="Calibri"/>
        <family val="2"/>
        <charset val="204"/>
        <scheme val="minor"/>
      </rPr>
      <t xml:space="preserve">0113 </t>
    </r>
    <r>
      <rPr>
        <sz val="11"/>
        <color theme="1"/>
        <rFont val="Calibri"/>
        <family val="2"/>
        <scheme val="minor"/>
      </rPr>
      <t>членские взносы</t>
    </r>
  </si>
  <si>
    <r>
      <rPr>
        <b/>
        <sz val="11"/>
        <color theme="1"/>
        <rFont val="Calibri"/>
        <family val="2"/>
        <charset val="204"/>
        <scheme val="minor"/>
      </rPr>
      <t xml:space="preserve">0503 </t>
    </r>
    <r>
      <rPr>
        <sz val="11"/>
        <color theme="1"/>
        <rFont val="Calibri"/>
        <family val="2"/>
        <scheme val="minor"/>
      </rPr>
      <t>освещение улиц</t>
    </r>
  </si>
  <si>
    <r>
      <rPr>
        <b/>
        <sz val="11"/>
        <color theme="1"/>
        <rFont val="Calibri"/>
        <family val="2"/>
        <charset val="204"/>
        <scheme val="minor"/>
      </rPr>
      <t xml:space="preserve">0503 </t>
    </r>
    <r>
      <rPr>
        <sz val="11"/>
        <color theme="1"/>
        <rFont val="Calibri"/>
        <family val="2"/>
        <scheme val="minor"/>
      </rPr>
      <t>благоустр</t>
    </r>
  </si>
  <si>
    <r>
      <rPr>
        <b/>
        <sz val="11"/>
        <color theme="1"/>
        <rFont val="Calibri"/>
        <family val="2"/>
        <charset val="204"/>
        <scheme val="minor"/>
      </rPr>
      <t>1100</t>
    </r>
    <r>
      <rPr>
        <sz val="11"/>
        <color theme="1"/>
        <rFont val="Calibri"/>
        <family val="2"/>
        <scheme val="minor"/>
      </rPr>
      <t xml:space="preserve"> физ . И спорт</t>
    </r>
  </si>
  <si>
    <r>
      <rPr>
        <b/>
        <sz val="11"/>
        <color theme="1"/>
        <rFont val="Calibri"/>
        <family val="2"/>
        <charset val="204"/>
        <scheme val="minor"/>
      </rPr>
      <t xml:space="preserve">0503 </t>
    </r>
    <r>
      <rPr>
        <sz val="11"/>
        <color theme="1"/>
        <rFont val="Calibri"/>
        <family val="2"/>
        <scheme val="minor"/>
      </rPr>
      <t>инициатив бюджетир.</t>
    </r>
  </si>
  <si>
    <t>0107</t>
  </si>
  <si>
    <t>указывается 211и 213</t>
  </si>
  <si>
    <t>указавается 223</t>
  </si>
  <si>
    <r>
      <rPr>
        <b/>
        <sz val="11"/>
        <color theme="1"/>
        <rFont val="Calibri"/>
        <family val="2"/>
        <charset val="204"/>
        <scheme val="minor"/>
      </rPr>
      <t xml:space="preserve">0113 </t>
    </r>
    <r>
      <rPr>
        <sz val="11"/>
        <color theme="1"/>
        <rFont val="Calibri"/>
        <family val="2"/>
        <scheme val="minor"/>
      </rPr>
      <t>экспл.и содерж. Имущ. Наход. В собствен.</t>
    </r>
  </si>
  <si>
    <t>03 10</t>
  </si>
  <si>
    <r>
      <t xml:space="preserve">0310 </t>
    </r>
    <r>
      <rPr>
        <sz val="11"/>
        <color theme="1"/>
        <rFont val="Calibri"/>
        <family val="2"/>
        <charset val="204"/>
        <scheme val="minor"/>
      </rPr>
      <t>пожапн. Безоп</t>
    </r>
  </si>
  <si>
    <t>на выделенном нет формул .проставляем вручную</t>
  </si>
  <si>
    <r>
      <rPr>
        <b/>
        <sz val="11"/>
        <color theme="1"/>
        <rFont val="Calibri"/>
        <family val="2"/>
        <charset val="204"/>
        <scheme val="minor"/>
      </rPr>
      <t xml:space="preserve">0503 </t>
    </r>
    <r>
      <rPr>
        <sz val="11"/>
        <color theme="1"/>
        <rFont val="Calibri"/>
        <family val="2"/>
        <scheme val="minor"/>
      </rPr>
      <t>ивестиц. В объекты кап. Строительства</t>
    </r>
  </si>
  <si>
    <r>
      <rPr>
        <b/>
        <sz val="11"/>
        <color theme="1"/>
        <rFont val="Calibri"/>
        <family val="2"/>
        <charset val="204"/>
        <scheme val="minor"/>
      </rPr>
      <t xml:space="preserve">0113 </t>
    </r>
    <r>
      <rPr>
        <sz val="11"/>
        <color theme="1"/>
        <rFont val="Calibri"/>
        <family val="2"/>
        <scheme val="minor"/>
      </rPr>
      <t>мероприятия по землеустройству и землепользованию.</t>
    </r>
  </si>
  <si>
    <t>04 05</t>
  </si>
  <si>
    <t>06 00</t>
  </si>
  <si>
    <t>06 05</t>
  </si>
  <si>
    <t>06</t>
  </si>
  <si>
    <t>0405</t>
  </si>
  <si>
    <r>
      <rPr>
        <b/>
        <sz val="11"/>
        <color theme="1"/>
        <rFont val="Calibri"/>
        <family val="2"/>
        <charset val="204"/>
        <scheme val="minor"/>
      </rPr>
      <t xml:space="preserve">0605 </t>
    </r>
    <r>
      <rPr>
        <sz val="11"/>
        <color theme="1"/>
        <rFont val="Calibri"/>
        <family val="2"/>
        <scheme val="minor"/>
      </rPr>
      <t>Мероприятия в сфере охраны окруж среды( вывоз несанкционир. мусор.)</t>
    </r>
  </si>
  <si>
    <t>темп роста к 2023 г</t>
  </si>
  <si>
    <t>утвержд план на 24</t>
  </si>
  <si>
    <t>уточнен план на 24</t>
  </si>
  <si>
    <t>исполн на 01.04.24</t>
  </si>
  <si>
    <t>испол.на 01.01.24</t>
  </si>
  <si>
    <t>темп роста к 01.01.24</t>
  </si>
  <si>
    <t>уд вес.расх.на 01.01.24 в общем объеме</t>
  </si>
  <si>
    <t>утверж на 24</t>
  </si>
  <si>
    <t>уточн.план на 24</t>
  </si>
  <si>
    <t>исполн. На 01.04.24</t>
  </si>
  <si>
    <t>исполн на 01.04.23</t>
  </si>
  <si>
    <t>отклонения к 2024г.</t>
  </si>
  <si>
    <t>темп роста к 2024г.</t>
  </si>
  <si>
    <t>сумма расходов на 01.04. 24г.</t>
  </si>
  <si>
    <t>удельн.вес в общем бъеме расх на 01.04.24г.</t>
  </si>
  <si>
    <t>сумма расходов на 01.04.23г.</t>
  </si>
  <si>
    <t>удельн.вес в общем бъеме расх на 01.04.23г.</t>
  </si>
  <si>
    <t>ярмарк</t>
  </si>
  <si>
    <t>размещ торг. Объекта</t>
  </si>
  <si>
    <t>аренда</t>
  </si>
  <si>
    <t>найм</t>
  </si>
  <si>
    <t>ВУС</t>
  </si>
  <si>
    <t>Дороги</t>
  </si>
  <si>
    <t>мусор</t>
  </si>
  <si>
    <t>Перечисл. Из бюдж. В бюдж.</t>
  </si>
  <si>
    <t>Итого</t>
  </si>
  <si>
    <t>исполнено на 01.04.24</t>
  </si>
  <si>
    <t>исполн на 01.04.23г.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</si>
</sst>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4" fontId="0" fillId="2" borderId="0" xfId="0" applyNumberFormat="1" applyFill="1"/>
    <xf numFmtId="0" fontId="0" fillId="2" borderId="0" xfId="0" applyFill="1"/>
    <xf numFmtId="4" fontId="7" fillId="2" borderId="0" xfId="0" applyNumberFormat="1" applyFont="1" applyFill="1"/>
    <xf numFmtId="0" fontId="7" fillId="2" borderId="0" xfId="0" applyFont="1" applyFill="1"/>
    <xf numFmtId="4" fontId="0" fillId="3" borderId="0" xfId="0" applyNumberFormat="1" applyFill="1"/>
    <xf numFmtId="0" fontId="0" fillId="3" borderId="0" xfId="0" applyFill="1"/>
    <xf numFmtId="4" fontId="7" fillId="3" borderId="0" xfId="0" applyNumberFormat="1" applyFont="1" applyFill="1"/>
    <xf numFmtId="0" fontId="7" fillId="3" borderId="0" xfId="0" applyFont="1" applyFill="1"/>
    <xf numFmtId="4" fontId="0" fillId="4" borderId="0" xfId="0" applyNumberFormat="1" applyFill="1"/>
    <xf numFmtId="0" fontId="0" fillId="4" borderId="0" xfId="0" applyFill="1"/>
    <xf numFmtId="164" fontId="0" fillId="3" borderId="0" xfId="0" applyNumberFormat="1" applyFill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49" fontId="0" fillId="0" borderId="1" xfId="0" applyNumberFormat="1" applyBorder="1"/>
    <xf numFmtId="4" fontId="0" fillId="0" borderId="1" xfId="0" applyNumberFormat="1" applyBorder="1"/>
    <xf numFmtId="4" fontId="0" fillId="5" borderId="1" xfId="0" applyNumberFormat="1" applyFill="1" applyBorder="1"/>
    <xf numFmtId="49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164" fontId="0" fillId="0" borderId="1" xfId="0" applyNumberForma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/>
    <xf numFmtId="49" fontId="6" fillId="0" borderId="1" xfId="0" applyNumberFormat="1" applyFont="1" applyBorder="1" applyAlignment="1">
      <alignment wrapText="1"/>
    </xf>
    <xf numFmtId="49" fontId="6" fillId="6" borderId="1" xfId="0" applyNumberFormat="1" applyFont="1" applyFill="1" applyBorder="1" applyAlignment="1">
      <alignment wrapText="1"/>
    </xf>
    <xf numFmtId="4" fontId="0" fillId="6" borderId="1" xfId="0" applyNumberFormat="1" applyFill="1" applyBorder="1"/>
    <xf numFmtId="49" fontId="5" fillId="6" borderId="1" xfId="0" applyNumberFormat="1" applyFont="1" applyFill="1" applyBorder="1" applyAlignment="1">
      <alignment wrapText="1"/>
    </xf>
    <xf numFmtId="49" fontId="7" fillId="6" borderId="1" xfId="0" applyNumberFormat="1" applyFont="1" applyFill="1" applyBorder="1"/>
    <xf numFmtId="0" fontId="0" fillId="6" borderId="1" xfId="0" applyFill="1" applyBorder="1"/>
    <xf numFmtId="49" fontId="4" fillId="6" borderId="1" xfId="0" applyNumberFormat="1" applyFont="1" applyFill="1" applyBorder="1" applyAlignment="1">
      <alignment wrapText="1"/>
    </xf>
    <xf numFmtId="49" fontId="3" fillId="6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0" fillId="7" borderId="1" xfId="0" applyNumberFormat="1" applyFill="1" applyBorder="1"/>
    <xf numFmtId="4" fontId="0" fillId="7" borderId="1" xfId="0" applyNumberFormat="1" applyFill="1" applyBorder="1"/>
    <xf numFmtId="164" fontId="0" fillId="7" borderId="1" xfId="0" applyNumberFormat="1" applyFill="1" applyBorder="1"/>
    <xf numFmtId="0" fontId="0" fillId="7" borderId="0" xfId="0" applyFill="1"/>
    <xf numFmtId="0" fontId="0" fillId="3" borderId="1" xfId="0" applyFill="1" applyBorder="1"/>
    <xf numFmtId="4" fontId="0" fillId="3" borderId="1" xfId="0" applyNumberFormat="1" applyFill="1" applyBorder="1"/>
    <xf numFmtId="164" fontId="0" fillId="3" borderId="1" xfId="0" applyNumberFormat="1" applyFill="1" applyBorder="1"/>
    <xf numFmtId="0" fontId="0" fillId="8" borderId="0" xfId="0" applyFill="1"/>
    <xf numFmtId="4" fontId="0" fillId="8" borderId="0" xfId="0" applyNumberFormat="1" applyFill="1"/>
    <xf numFmtId="164" fontId="0" fillId="8" borderId="0" xfId="0" applyNumberFormat="1" applyFill="1"/>
    <xf numFmtId="4" fontId="7" fillId="0" borderId="1" xfId="0" applyNumberFormat="1" applyFont="1" applyBorder="1"/>
    <xf numFmtId="4" fontId="7" fillId="0" borderId="1" xfId="0" applyNumberFormat="1" applyFont="1" applyBorder="1" applyAlignment="1">
      <alignment wrapText="1"/>
    </xf>
    <xf numFmtId="0" fontId="7" fillId="0" borderId="0" xfId="0" applyFont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workbookViewId="0">
      <selection activeCell="G90" sqref="G90"/>
    </sheetView>
  </sheetViews>
  <sheetFormatPr defaultRowHeight="15" x14ac:dyDescent="0.25"/>
  <cols>
    <col min="1" max="1" width="9.140625" customWidth="1"/>
    <col min="2" max="4" width="11.42578125" bestFit="1" customWidth="1"/>
    <col min="5" max="5" width="12.140625" customWidth="1"/>
    <col min="6" max="6" width="11.42578125" bestFit="1" customWidth="1"/>
    <col min="7" max="7" width="12" customWidth="1"/>
  </cols>
  <sheetData>
    <row r="1" spans="1:8" x14ac:dyDescent="0.25">
      <c r="B1" t="s">
        <v>0</v>
      </c>
    </row>
    <row r="2" spans="1:8" x14ac:dyDescent="0.25">
      <c r="B2" s="14"/>
      <c r="C2" s="46"/>
      <c r="D2" s="46"/>
      <c r="E2" s="46"/>
      <c r="F2" s="46"/>
      <c r="G2" s="46"/>
      <c r="H2" s="13"/>
    </row>
    <row r="3" spans="1:8" ht="60" x14ac:dyDescent="0.25">
      <c r="B3" s="14" t="s">
        <v>70</v>
      </c>
      <c r="C3" s="14" t="s">
        <v>71</v>
      </c>
      <c r="D3" s="14" t="s">
        <v>72</v>
      </c>
      <c r="E3" s="14" t="s">
        <v>2</v>
      </c>
      <c r="F3" s="14" t="s">
        <v>73</v>
      </c>
      <c r="G3" s="14" t="s">
        <v>74</v>
      </c>
      <c r="H3" s="14" t="s">
        <v>75</v>
      </c>
    </row>
    <row r="4" spans="1:8" s="7" customFormat="1" x14ac:dyDescent="0.25">
      <c r="B4" s="6">
        <f>B5+B6+B7+B8+B11</f>
        <v>5865700</v>
      </c>
      <c r="C4" s="6">
        <f>C5+C6+C7+C8+C11</f>
        <v>5865700</v>
      </c>
      <c r="D4" s="6">
        <f t="shared" ref="D4:F4" si="0">D5+D6+D7+D8+D11</f>
        <v>2727066.52</v>
      </c>
      <c r="E4" s="12">
        <f>D4/C4*100</f>
        <v>46.49174898136625</v>
      </c>
      <c r="F4" s="6">
        <f t="shared" si="0"/>
        <v>1533795.3599999999</v>
      </c>
      <c r="G4" s="6">
        <f>F4-D4</f>
        <v>-1193271.1600000001</v>
      </c>
      <c r="H4" s="12">
        <f>D4/F4*100</f>
        <v>177.79858976754241</v>
      </c>
    </row>
    <row r="5" spans="1:8" x14ac:dyDescent="0.25">
      <c r="B5" s="1">
        <v>106400</v>
      </c>
      <c r="C5" s="1">
        <v>106400</v>
      </c>
      <c r="D5" s="1">
        <v>24894.6</v>
      </c>
      <c r="E5" s="12">
        <f t="shared" ref="E5:E26" si="1">D5/C5*100</f>
        <v>23.39718045112782</v>
      </c>
      <c r="F5" s="1">
        <v>9185.7800000000007</v>
      </c>
      <c r="G5" s="6">
        <f t="shared" ref="G5:G24" si="2">F5-D5</f>
        <v>-15708.819999999998</v>
      </c>
      <c r="H5" s="12">
        <f t="shared" ref="H5:H26" si="3">D5/F5*100</f>
        <v>271.01236911835463</v>
      </c>
    </row>
    <row r="6" spans="1:8" x14ac:dyDescent="0.25">
      <c r="B6" s="1">
        <v>39300</v>
      </c>
      <c r="C6" s="1">
        <v>39300</v>
      </c>
      <c r="D6" s="1">
        <v>0</v>
      </c>
      <c r="E6" s="12">
        <f t="shared" si="1"/>
        <v>0</v>
      </c>
      <c r="F6" s="1">
        <v>0</v>
      </c>
      <c r="G6" s="6">
        <f t="shared" si="2"/>
        <v>0</v>
      </c>
      <c r="H6" s="12" t="e">
        <f t="shared" si="3"/>
        <v>#DIV/0!</v>
      </c>
    </row>
    <row r="7" spans="1:8" x14ac:dyDescent="0.25">
      <c r="B7" s="1">
        <v>232000</v>
      </c>
      <c r="C7" s="1">
        <v>232000</v>
      </c>
      <c r="D7" s="1">
        <v>23213.65</v>
      </c>
      <c r="E7" s="12">
        <f t="shared" si="1"/>
        <v>10.005883620689655</v>
      </c>
      <c r="F7" s="1">
        <v>17981.240000000002</v>
      </c>
      <c r="G7" s="6">
        <f t="shared" si="2"/>
        <v>-5232.41</v>
      </c>
      <c r="H7" s="12">
        <f t="shared" si="3"/>
        <v>129.09927235274097</v>
      </c>
    </row>
    <row r="8" spans="1:8" s="5" customFormat="1" x14ac:dyDescent="0.25">
      <c r="B8" s="4">
        <f>B9+B10</f>
        <v>5476000</v>
      </c>
      <c r="C8" s="4">
        <f>C9+C10</f>
        <v>5476000</v>
      </c>
      <c r="D8" s="4">
        <f>D9+D10</f>
        <v>2650192.61</v>
      </c>
      <c r="E8" s="12">
        <f t="shared" si="1"/>
        <v>48.396504930606284</v>
      </c>
      <c r="F8" s="4">
        <f>F9+F10</f>
        <v>1500776.92</v>
      </c>
      <c r="G8" s="6">
        <f t="shared" si="2"/>
        <v>-1149415.69</v>
      </c>
      <c r="H8" s="12">
        <f t="shared" si="3"/>
        <v>176.58804414449551</v>
      </c>
    </row>
    <row r="9" spans="1:8" x14ac:dyDescent="0.25">
      <c r="B9" s="1">
        <v>5236000</v>
      </c>
      <c r="C9" s="1">
        <v>5236000</v>
      </c>
      <c r="D9" s="1">
        <v>2641233.1</v>
      </c>
      <c r="E9" s="12">
        <f t="shared" si="1"/>
        <v>50.44371848739496</v>
      </c>
      <c r="F9" s="1">
        <v>1502147</v>
      </c>
      <c r="G9" s="6">
        <f t="shared" si="2"/>
        <v>-1139086.1000000001</v>
      </c>
      <c r="H9" s="12">
        <f t="shared" si="3"/>
        <v>175.83053456153092</v>
      </c>
    </row>
    <row r="10" spans="1:8" x14ac:dyDescent="0.25">
      <c r="B10" s="1">
        <v>240000</v>
      </c>
      <c r="C10" s="1">
        <v>240000</v>
      </c>
      <c r="D10" s="1">
        <v>8959.51</v>
      </c>
      <c r="E10" s="12">
        <f t="shared" si="1"/>
        <v>3.7331291666666671</v>
      </c>
      <c r="F10" s="1">
        <v>-1370.08</v>
      </c>
      <c r="G10" s="6">
        <f t="shared" si="2"/>
        <v>-10329.59</v>
      </c>
      <c r="H10" s="12">
        <f t="shared" si="3"/>
        <v>-653.94064580170505</v>
      </c>
    </row>
    <row r="11" spans="1:8" s="5" customFormat="1" x14ac:dyDescent="0.25">
      <c r="B11" s="4">
        <f>B12+B13+B14+B15</f>
        <v>12000</v>
      </c>
      <c r="C11" s="4">
        <f t="shared" ref="C11" si="4">C12+C13+C14+C15</f>
        <v>12000</v>
      </c>
      <c r="D11" s="4">
        <f>D12+D13+D14+D15</f>
        <v>28765.66</v>
      </c>
      <c r="E11" s="12">
        <f t="shared" si="1"/>
        <v>239.71383333333333</v>
      </c>
      <c r="F11" s="4">
        <f>F12+F13+F14+F15</f>
        <v>5851.42</v>
      </c>
      <c r="G11" s="6">
        <f t="shared" si="2"/>
        <v>-22914.239999999998</v>
      </c>
      <c r="H11" s="12">
        <f t="shared" si="3"/>
        <v>491.60135488479722</v>
      </c>
    </row>
    <row r="12" spans="1:8" x14ac:dyDescent="0.25">
      <c r="A12" t="s">
        <v>82</v>
      </c>
      <c r="B12" s="1">
        <v>9000</v>
      </c>
      <c r="C12" s="1">
        <v>9000</v>
      </c>
      <c r="D12" s="1">
        <v>4000</v>
      </c>
      <c r="E12" s="12">
        <f t="shared" si="1"/>
        <v>44.444444444444443</v>
      </c>
      <c r="F12" s="1">
        <v>1000</v>
      </c>
      <c r="G12" s="6">
        <f t="shared" si="2"/>
        <v>-3000</v>
      </c>
      <c r="H12" s="12">
        <f t="shared" si="3"/>
        <v>400</v>
      </c>
    </row>
    <row r="13" spans="1:8" x14ac:dyDescent="0.25">
      <c r="A13" t="s">
        <v>83</v>
      </c>
      <c r="B13" s="1">
        <v>0</v>
      </c>
      <c r="C13" s="1">
        <v>0</v>
      </c>
      <c r="D13" s="1">
        <v>7485.66</v>
      </c>
      <c r="E13" s="12" t="e">
        <f t="shared" si="1"/>
        <v>#DIV/0!</v>
      </c>
      <c r="F13" s="1">
        <v>4851.42</v>
      </c>
      <c r="G13" s="6">
        <f t="shared" si="2"/>
        <v>-2634.24</v>
      </c>
      <c r="H13" s="12">
        <f t="shared" si="3"/>
        <v>154.29832914899143</v>
      </c>
    </row>
    <row r="14" spans="1:8" x14ac:dyDescent="0.25">
      <c r="A14" t="s">
        <v>80</v>
      </c>
      <c r="B14" s="1">
        <v>3000</v>
      </c>
      <c r="C14" s="1">
        <v>3000</v>
      </c>
      <c r="D14" s="1">
        <v>0</v>
      </c>
      <c r="E14" s="12">
        <f t="shared" ref="E14" si="5">D14/C14*100</f>
        <v>0</v>
      </c>
      <c r="F14" s="1">
        <v>0</v>
      </c>
      <c r="G14" s="6">
        <f t="shared" ref="G14" si="6">F14-D14</f>
        <v>0</v>
      </c>
      <c r="H14" s="12" t="e">
        <f t="shared" ref="H14" si="7">D14/F14*100</f>
        <v>#DIV/0!</v>
      </c>
    </row>
    <row r="15" spans="1:8" x14ac:dyDescent="0.25">
      <c r="A15" t="s">
        <v>81</v>
      </c>
      <c r="B15" s="1">
        <v>0</v>
      </c>
      <c r="C15" s="1">
        <v>0</v>
      </c>
      <c r="D15" s="1">
        <v>17280</v>
      </c>
      <c r="E15" s="12" t="e">
        <f>D15/C15*100</f>
        <v>#DIV/0!</v>
      </c>
      <c r="F15" s="1">
        <v>0</v>
      </c>
      <c r="G15" s="6">
        <f t="shared" ref="G15" si="8">F15-D15</f>
        <v>-17280</v>
      </c>
      <c r="H15" s="12" t="e">
        <f t="shared" ref="H15" si="9">D15/F15*100</f>
        <v>#DIV/0!</v>
      </c>
    </row>
    <row r="16" spans="1:8" s="9" customFormat="1" x14ac:dyDescent="0.25">
      <c r="B16" s="8">
        <f>B17+B22+B23+B24</f>
        <v>940019.98</v>
      </c>
      <c r="C16" s="8">
        <f>C17+C22+C23+C24+C20</f>
        <v>940019.98</v>
      </c>
      <c r="D16" s="8">
        <f>D17+D22+D23+D24+D20</f>
        <v>75159.240000000005</v>
      </c>
      <c r="E16" s="12">
        <f t="shared" si="1"/>
        <v>7.9954938830129985</v>
      </c>
      <c r="F16" s="8">
        <f>F17+F22+F23+F24+F20</f>
        <v>71836</v>
      </c>
      <c r="G16" s="6">
        <f t="shared" si="2"/>
        <v>-3323.2400000000052</v>
      </c>
      <c r="H16" s="12">
        <f t="shared" si="3"/>
        <v>104.62614844924552</v>
      </c>
    </row>
    <row r="17" spans="1:9" s="3" customFormat="1" x14ac:dyDescent="0.25">
      <c r="B17" s="2">
        <f>B18+B19</f>
        <v>0</v>
      </c>
      <c r="C17" s="2">
        <f>C18+C19</f>
        <v>0</v>
      </c>
      <c r="D17" s="2">
        <f>D18+D19</f>
        <v>0</v>
      </c>
      <c r="E17" s="12" t="e">
        <f t="shared" si="1"/>
        <v>#DIV/0!</v>
      </c>
      <c r="F17" s="2">
        <f>F18+F19</f>
        <v>0</v>
      </c>
      <c r="G17" s="6">
        <f t="shared" si="2"/>
        <v>0</v>
      </c>
      <c r="H17" s="12" t="e">
        <f t="shared" si="3"/>
        <v>#DIV/0!</v>
      </c>
    </row>
    <row r="18" spans="1:9" x14ac:dyDescent="0.25">
      <c r="B18" s="1">
        <v>0</v>
      </c>
      <c r="C18" s="1">
        <v>0</v>
      </c>
      <c r="D18" s="1">
        <v>0</v>
      </c>
      <c r="E18" s="12" t="e">
        <f t="shared" si="1"/>
        <v>#DIV/0!</v>
      </c>
      <c r="F18" s="1">
        <v>0</v>
      </c>
      <c r="G18" s="6">
        <f t="shared" si="2"/>
        <v>0</v>
      </c>
      <c r="H18" s="12" t="e">
        <f t="shared" si="3"/>
        <v>#DIV/0!</v>
      </c>
    </row>
    <row r="19" spans="1:9" x14ac:dyDescent="0.25">
      <c r="B19" s="1">
        <v>0</v>
      </c>
      <c r="C19" s="1">
        <v>0</v>
      </c>
      <c r="D19" s="1">
        <v>0</v>
      </c>
      <c r="E19" s="12" t="e">
        <f t="shared" si="1"/>
        <v>#DIV/0!</v>
      </c>
      <c r="F19" s="1">
        <v>0</v>
      </c>
      <c r="G19" s="6">
        <f t="shared" si="2"/>
        <v>0</v>
      </c>
      <c r="H19" s="12" t="e">
        <f t="shared" si="3"/>
        <v>#DIV/0!</v>
      </c>
    </row>
    <row r="20" spans="1:9" x14ac:dyDescent="0.25">
      <c r="B20" s="1"/>
      <c r="C20" s="1">
        <v>0</v>
      </c>
      <c r="D20" s="1">
        <v>0</v>
      </c>
      <c r="E20" s="12" t="e">
        <f t="shared" si="1"/>
        <v>#DIV/0!</v>
      </c>
      <c r="F20" s="1">
        <v>0</v>
      </c>
      <c r="G20" s="6">
        <f t="shared" si="2"/>
        <v>0</v>
      </c>
      <c r="H20" s="12" t="e">
        <f t="shared" si="3"/>
        <v>#DIV/0!</v>
      </c>
    </row>
    <row r="21" spans="1:9" s="3" customFormat="1" x14ac:dyDescent="0.25">
      <c r="B21" s="2">
        <f>B22+B23+B24</f>
        <v>940019.98</v>
      </c>
      <c r="C21" s="2">
        <f t="shared" ref="C21:F21" si="10">C22+C23+C24</f>
        <v>940019.98</v>
      </c>
      <c r="D21" s="2">
        <f t="shared" si="10"/>
        <v>75159.240000000005</v>
      </c>
      <c r="E21" s="12">
        <f t="shared" ref="E21" si="11">D21/C21*100</f>
        <v>7.9954938830129985</v>
      </c>
      <c r="F21" s="2">
        <f t="shared" si="10"/>
        <v>71836</v>
      </c>
      <c r="G21" s="6">
        <f t="shared" ref="G21" si="12">F21-D21</f>
        <v>-3323.2400000000052</v>
      </c>
      <c r="H21" s="12">
        <f t="shared" ref="H21" si="13">D21/F21*100</f>
        <v>104.62614844924552</v>
      </c>
    </row>
    <row r="22" spans="1:9" ht="13.5" customHeight="1" x14ac:dyDescent="0.25">
      <c r="A22" t="s">
        <v>84</v>
      </c>
      <c r="B22" s="1">
        <v>344983</v>
      </c>
      <c r="C22" s="1">
        <v>344983</v>
      </c>
      <c r="D22" s="1">
        <v>75159.240000000005</v>
      </c>
      <c r="E22" s="12">
        <f t="shared" si="1"/>
        <v>21.786360487328363</v>
      </c>
      <c r="F22" s="1">
        <v>71836</v>
      </c>
      <c r="G22" s="6">
        <f t="shared" si="2"/>
        <v>-3323.2400000000052</v>
      </c>
      <c r="H22" s="12">
        <f t="shared" si="3"/>
        <v>104.62614844924552</v>
      </c>
    </row>
    <row r="23" spans="1:9" x14ac:dyDescent="0.25">
      <c r="A23" t="s">
        <v>85</v>
      </c>
      <c r="B23" s="1">
        <v>534548.98</v>
      </c>
      <c r="C23" s="1">
        <v>534548.98</v>
      </c>
      <c r="D23" s="1">
        <v>0</v>
      </c>
      <c r="E23" s="12">
        <f t="shared" si="1"/>
        <v>0</v>
      </c>
      <c r="F23" s="1">
        <v>0</v>
      </c>
      <c r="G23" s="6">
        <f t="shared" si="2"/>
        <v>0</v>
      </c>
      <c r="H23" s="12" t="e">
        <f t="shared" si="3"/>
        <v>#DIV/0!</v>
      </c>
    </row>
    <row r="24" spans="1:9" x14ac:dyDescent="0.25">
      <c r="A24" t="s">
        <v>86</v>
      </c>
      <c r="B24" s="1">
        <v>60488</v>
      </c>
      <c r="C24" s="1">
        <v>60488</v>
      </c>
      <c r="D24" s="1">
        <v>0</v>
      </c>
      <c r="E24" s="12">
        <f t="shared" si="1"/>
        <v>0</v>
      </c>
      <c r="F24" s="1">
        <v>0</v>
      </c>
      <c r="G24" s="6">
        <f t="shared" si="2"/>
        <v>0</v>
      </c>
      <c r="H24" s="12" t="e">
        <f t="shared" si="3"/>
        <v>#DIV/0!</v>
      </c>
    </row>
    <row r="25" spans="1:9" s="40" customFormat="1" x14ac:dyDescent="0.25">
      <c r="A25" s="40" t="s">
        <v>87</v>
      </c>
      <c r="B25" s="41"/>
      <c r="C25" s="41"/>
      <c r="D25" s="41">
        <v>-45.57</v>
      </c>
      <c r="E25" s="42" t="e">
        <f t="shared" ref="E25" si="14">D25/C25*100</f>
        <v>#DIV/0!</v>
      </c>
      <c r="F25" s="41">
        <v>0</v>
      </c>
      <c r="G25" s="41">
        <f t="shared" ref="G25" si="15">F25-D25</f>
        <v>45.57</v>
      </c>
      <c r="H25" s="42" t="e">
        <f t="shared" ref="H25" si="16">D25/F25*100</f>
        <v>#DIV/0!</v>
      </c>
    </row>
    <row r="26" spans="1:9" s="11" customFormat="1" x14ac:dyDescent="0.25">
      <c r="B26" s="10">
        <f>B4+B16+B25</f>
        <v>6805719.9800000004</v>
      </c>
      <c r="C26" s="10">
        <f>C4+C16+C25</f>
        <v>6805719.9800000004</v>
      </c>
      <c r="D26" s="10">
        <f>D4+D16+D25</f>
        <v>2802180.1900000004</v>
      </c>
      <c r="E26" s="12">
        <f t="shared" si="1"/>
        <v>41.173897812939408</v>
      </c>
      <c r="F26" s="10">
        <f>F4+F16+F25</f>
        <v>1605631.3599999999</v>
      </c>
      <c r="G26" s="6">
        <f>F26-D26</f>
        <v>-1196548.8300000005</v>
      </c>
      <c r="H26" s="12">
        <f t="shared" si="3"/>
        <v>174.52201419384338</v>
      </c>
    </row>
    <row r="27" spans="1:9" x14ac:dyDescent="0.25">
      <c r="B27" s="1"/>
      <c r="C27" s="1"/>
      <c r="D27" s="1"/>
      <c r="E27" s="1"/>
      <c r="F27" s="1"/>
      <c r="G27" s="1"/>
      <c r="H27" s="1"/>
    </row>
    <row r="28" spans="1:9" x14ac:dyDescent="0.25">
      <c r="B28" s="1" t="s">
        <v>1</v>
      </c>
      <c r="C28" s="1"/>
      <c r="D28" s="1"/>
      <c r="E28" s="1"/>
      <c r="F28" s="1"/>
      <c r="G28" s="1"/>
      <c r="H28" s="1"/>
    </row>
    <row r="29" spans="1:9" ht="90" x14ac:dyDescent="0.25">
      <c r="A29" s="13"/>
      <c r="B29" s="15" t="s">
        <v>64</v>
      </c>
      <c r="C29" s="15" t="s">
        <v>65</v>
      </c>
      <c r="D29" s="15" t="s">
        <v>66</v>
      </c>
      <c r="E29" s="15" t="s">
        <v>3</v>
      </c>
      <c r="F29" s="15" t="s">
        <v>4</v>
      </c>
      <c r="G29" s="15" t="s">
        <v>67</v>
      </c>
      <c r="H29" s="15" t="s">
        <v>68</v>
      </c>
      <c r="I29" s="15" t="s">
        <v>69</v>
      </c>
    </row>
    <row r="30" spans="1:9" s="36" customFormat="1" x14ac:dyDescent="0.25">
      <c r="A30" s="33" t="s">
        <v>5</v>
      </c>
      <c r="B30" s="34">
        <f>B31+B32+B34+B35+B33</f>
        <v>2254226</v>
      </c>
      <c r="C30" s="34">
        <f>C31+C32+C34+C35+C33</f>
        <v>2293782.4</v>
      </c>
      <c r="D30" s="34">
        <f>D31+D32+D34+D35+D33</f>
        <v>434968.92</v>
      </c>
      <c r="E30" s="35">
        <f>D30/C30*100</f>
        <v>18.962954812104236</v>
      </c>
      <c r="F30" s="34">
        <f>D30/D51*100</f>
        <v>49.583600229956673</v>
      </c>
      <c r="G30" s="34">
        <f>G31+G32+G34+G35+G33</f>
        <v>314039.44999999995</v>
      </c>
      <c r="H30" s="35">
        <f>D30/G30*100</f>
        <v>138.50773206996766</v>
      </c>
      <c r="I30" s="35">
        <f>G30/G51*100</f>
        <v>38.113930704907723</v>
      </c>
    </row>
    <row r="31" spans="1:9" x14ac:dyDescent="0.25">
      <c r="A31" s="16" t="s">
        <v>7</v>
      </c>
      <c r="B31" s="17">
        <v>593290</v>
      </c>
      <c r="C31" s="17">
        <v>593290</v>
      </c>
      <c r="D31" s="17">
        <v>101349.85</v>
      </c>
      <c r="E31" s="35">
        <f t="shared" ref="E31:E51" si="17">D31/C31*100</f>
        <v>17.082683004938566</v>
      </c>
      <c r="F31" s="34">
        <f>D31/D51*100</f>
        <v>11.5532172868031</v>
      </c>
      <c r="G31" s="17">
        <v>69808.240000000005</v>
      </c>
      <c r="H31" s="35">
        <f t="shared" ref="H31:H51" si="18">D31/G31*100</f>
        <v>145.1832190583805</v>
      </c>
      <c r="I31" s="35">
        <f>G31/G51*100</f>
        <v>8.4723954967809565</v>
      </c>
    </row>
    <row r="32" spans="1:9" x14ac:dyDescent="0.25">
      <c r="A32" s="16" t="s">
        <v>8</v>
      </c>
      <c r="B32" s="17">
        <v>1574936</v>
      </c>
      <c r="C32" s="17">
        <v>1598936</v>
      </c>
      <c r="D32" s="17">
        <v>311189.75</v>
      </c>
      <c r="E32" s="35">
        <f t="shared" si="17"/>
        <v>19.46230180570079</v>
      </c>
      <c r="F32" s="34">
        <f>D32/D51*100</f>
        <v>35.47358776728268</v>
      </c>
      <c r="G32" s="17">
        <v>232596.49</v>
      </c>
      <c r="H32" s="35">
        <f t="shared" si="18"/>
        <v>133.7895296700307</v>
      </c>
      <c r="I32" s="35">
        <f>G32/G51*100</f>
        <v>28.229467673773989</v>
      </c>
    </row>
    <row r="33" spans="1:9" x14ac:dyDescent="0.25">
      <c r="A33" s="16" t="s">
        <v>21</v>
      </c>
      <c r="B33" s="17">
        <v>0</v>
      </c>
      <c r="C33" s="17">
        <v>15556.4</v>
      </c>
      <c r="D33" s="17">
        <v>0</v>
      </c>
      <c r="E33" s="35"/>
      <c r="F33" s="34"/>
      <c r="G33" s="17">
        <v>0</v>
      </c>
      <c r="H33" s="35" t="e">
        <f t="shared" si="18"/>
        <v>#DIV/0!</v>
      </c>
      <c r="I33" s="35">
        <f>G33/G51*100</f>
        <v>0</v>
      </c>
    </row>
    <row r="34" spans="1:9" x14ac:dyDescent="0.25">
      <c r="A34" s="16" t="s">
        <v>9</v>
      </c>
      <c r="B34" s="17">
        <v>30000</v>
      </c>
      <c r="C34" s="17">
        <v>30000</v>
      </c>
      <c r="D34" s="17">
        <v>0</v>
      </c>
      <c r="E34" s="35">
        <f t="shared" si="17"/>
        <v>0</v>
      </c>
      <c r="F34" s="34">
        <f>D34/D51*100</f>
        <v>0</v>
      </c>
      <c r="G34" s="17"/>
      <c r="H34" s="35" t="e">
        <f t="shared" si="18"/>
        <v>#DIV/0!</v>
      </c>
      <c r="I34" s="35">
        <f>G34/G51*100</f>
        <v>0</v>
      </c>
    </row>
    <row r="35" spans="1:9" x14ac:dyDescent="0.25">
      <c r="A35" s="16" t="s">
        <v>10</v>
      </c>
      <c r="B35" s="17">
        <v>56000</v>
      </c>
      <c r="C35" s="17">
        <v>56000</v>
      </c>
      <c r="D35" s="17">
        <v>22429.32</v>
      </c>
      <c r="E35" s="35">
        <f t="shared" si="17"/>
        <v>40.05235714285714</v>
      </c>
      <c r="F35" s="34">
        <f>D35/D51*100</f>
        <v>2.5567951758708918</v>
      </c>
      <c r="G35" s="17">
        <v>11634.72</v>
      </c>
      <c r="H35" s="35">
        <f t="shared" si="18"/>
        <v>192.77919881183217</v>
      </c>
      <c r="I35" s="35">
        <f>G35/G51*100</f>
        <v>1.4120675343527826</v>
      </c>
    </row>
    <row r="36" spans="1:9" s="36" customFormat="1" x14ac:dyDescent="0.25">
      <c r="A36" s="33" t="s">
        <v>11</v>
      </c>
      <c r="B36" s="34">
        <f>B37</f>
        <v>344983</v>
      </c>
      <c r="C36" s="34">
        <f>C37</f>
        <v>344983</v>
      </c>
      <c r="D36" s="34">
        <f>D37</f>
        <v>75159.240000000005</v>
      </c>
      <c r="E36" s="35">
        <f t="shared" si="17"/>
        <v>21.786360487328363</v>
      </c>
      <c r="F36" s="34">
        <f>D36/D51*100</f>
        <v>8.5676597531321761</v>
      </c>
      <c r="G36" s="34">
        <f>G37</f>
        <v>38093.29</v>
      </c>
      <c r="H36" s="35">
        <f t="shared" si="18"/>
        <v>197.30309458699946</v>
      </c>
      <c r="I36" s="35">
        <f>G36/G51*100</f>
        <v>4.6232567767583168</v>
      </c>
    </row>
    <row r="37" spans="1:9" x14ac:dyDescent="0.25">
      <c r="A37" s="16" t="s">
        <v>12</v>
      </c>
      <c r="B37" s="17">
        <v>344983</v>
      </c>
      <c r="C37" s="17">
        <v>344983</v>
      </c>
      <c r="D37" s="17">
        <v>75159.240000000005</v>
      </c>
      <c r="E37" s="35">
        <f t="shared" si="17"/>
        <v>21.786360487328363</v>
      </c>
      <c r="F37" s="34">
        <f>D37/D51*100</f>
        <v>8.5676597531321761</v>
      </c>
      <c r="G37" s="17">
        <v>38093.29</v>
      </c>
      <c r="H37" s="35">
        <f t="shared" si="18"/>
        <v>197.30309458699946</v>
      </c>
      <c r="I37" s="35">
        <f>G37/G51*100</f>
        <v>4.6232567767583168</v>
      </c>
    </row>
    <row r="38" spans="1:9" s="36" customFormat="1" x14ac:dyDescent="0.25">
      <c r="A38" s="33" t="s">
        <v>13</v>
      </c>
      <c r="B38" s="34">
        <f>B39+B40</f>
        <v>60000</v>
      </c>
      <c r="C38" s="34">
        <f>C39+C40</f>
        <v>60000</v>
      </c>
      <c r="D38" s="34">
        <f>D39+D40</f>
        <v>3698.03</v>
      </c>
      <c r="E38" s="35">
        <f t="shared" si="17"/>
        <v>6.1633833333333339</v>
      </c>
      <c r="F38" s="34">
        <f>D38/D51*100</f>
        <v>0.42155113325886989</v>
      </c>
      <c r="G38" s="34">
        <f>G39+G40</f>
        <v>0</v>
      </c>
      <c r="H38" s="35" t="e">
        <f t="shared" si="18"/>
        <v>#DIV/0!</v>
      </c>
      <c r="I38" s="35">
        <f>G38/G51*100</f>
        <v>0</v>
      </c>
    </row>
    <row r="39" spans="1:9" x14ac:dyDescent="0.25">
      <c r="A39" s="16" t="s">
        <v>52</v>
      </c>
      <c r="B39" s="17">
        <v>25000</v>
      </c>
      <c r="C39" s="17">
        <v>25000</v>
      </c>
      <c r="D39" s="17">
        <v>3698.03</v>
      </c>
      <c r="E39" s="35">
        <f t="shared" si="17"/>
        <v>14.792120000000001</v>
      </c>
      <c r="F39" s="34">
        <f>D39/D51*100</f>
        <v>0.42155113325886989</v>
      </c>
      <c r="G39" s="17">
        <v>0</v>
      </c>
      <c r="H39" s="35" t="e">
        <f t="shared" si="18"/>
        <v>#DIV/0!</v>
      </c>
      <c r="I39" s="35">
        <f>G39/G51*100</f>
        <v>0</v>
      </c>
    </row>
    <row r="40" spans="1:9" x14ac:dyDescent="0.25">
      <c r="A40" s="16" t="s">
        <v>14</v>
      </c>
      <c r="B40" s="17">
        <v>35000</v>
      </c>
      <c r="C40" s="17">
        <v>35000</v>
      </c>
      <c r="D40" s="17">
        <v>0</v>
      </c>
      <c r="E40" s="35">
        <f t="shared" si="17"/>
        <v>0</v>
      </c>
      <c r="F40" s="34">
        <f>D40/D51*100</f>
        <v>0</v>
      </c>
      <c r="G40" s="17">
        <v>0</v>
      </c>
      <c r="H40" s="35" t="e">
        <f t="shared" si="18"/>
        <v>#DIV/0!</v>
      </c>
      <c r="I40" s="35">
        <f>G40/G51*100</f>
        <v>0</v>
      </c>
    </row>
    <row r="41" spans="1:9" s="36" customFormat="1" x14ac:dyDescent="0.25">
      <c r="A41" s="33" t="s">
        <v>15</v>
      </c>
      <c r="B41" s="34">
        <f>B43+B42</f>
        <v>534548.98</v>
      </c>
      <c r="C41" s="34">
        <f>C43+C42</f>
        <v>534548.98</v>
      </c>
      <c r="D41" s="34">
        <f>D42+D43</f>
        <v>16000</v>
      </c>
      <c r="E41" s="35">
        <f t="shared" si="17"/>
        <v>2.9931775381930392</v>
      </c>
      <c r="F41" s="34">
        <f>D41/D51*100</f>
        <v>1.8238949203067356</v>
      </c>
      <c r="G41" s="34">
        <f>G42+G43</f>
        <v>0</v>
      </c>
      <c r="H41" s="35" t="e">
        <f t="shared" si="18"/>
        <v>#DIV/0!</v>
      </c>
      <c r="I41" s="35">
        <f>G41/G51*100</f>
        <v>0</v>
      </c>
    </row>
    <row r="42" spans="1:9" x14ac:dyDescent="0.25">
      <c r="A42" s="16" t="s">
        <v>57</v>
      </c>
      <c r="B42" s="17">
        <v>0</v>
      </c>
      <c r="C42" s="17">
        <v>0</v>
      </c>
      <c r="D42" s="17">
        <v>0</v>
      </c>
      <c r="E42" s="35" t="e">
        <f t="shared" ref="E42" si="19">D42/C42*100</f>
        <v>#DIV/0!</v>
      </c>
      <c r="F42" s="34" t="e">
        <f>D42/D50*100</f>
        <v>#DIV/0!</v>
      </c>
      <c r="G42" s="17">
        <v>0</v>
      </c>
      <c r="H42" s="35" t="e">
        <f t="shared" ref="H42" si="20">D42/G42*100</f>
        <v>#DIV/0!</v>
      </c>
      <c r="I42" s="35" t="e">
        <f>G42/G50*100</f>
        <v>#DIV/0!</v>
      </c>
    </row>
    <row r="43" spans="1:9" x14ac:dyDescent="0.25">
      <c r="A43" s="16" t="s">
        <v>16</v>
      </c>
      <c r="B43" s="17">
        <v>534548.98</v>
      </c>
      <c r="C43" s="17">
        <v>534548.98</v>
      </c>
      <c r="D43" s="17">
        <v>16000</v>
      </c>
      <c r="E43" s="35">
        <f t="shared" si="17"/>
        <v>2.9931775381930392</v>
      </c>
      <c r="F43" s="34">
        <f>D43/D51*100</f>
        <v>1.8238949203067356</v>
      </c>
      <c r="G43" s="17">
        <v>0</v>
      </c>
      <c r="H43" s="35" t="e">
        <f t="shared" si="18"/>
        <v>#DIV/0!</v>
      </c>
      <c r="I43" s="35">
        <f>G43/G51*100</f>
        <v>0</v>
      </c>
    </row>
    <row r="44" spans="1:9" s="36" customFormat="1" x14ac:dyDescent="0.25">
      <c r="A44" s="33" t="s">
        <v>6</v>
      </c>
      <c r="B44" s="34">
        <f>B45+B46</f>
        <v>3551474</v>
      </c>
      <c r="C44" s="34">
        <f>C45+C46</f>
        <v>3551474</v>
      </c>
      <c r="D44" s="34">
        <f>D45+D46</f>
        <v>347417.32999999996</v>
      </c>
      <c r="E44" s="35">
        <f t="shared" si="17"/>
        <v>9.7823419233816704</v>
      </c>
      <c r="F44" s="34">
        <f>D44/D51*100</f>
        <v>39.60329396334555</v>
      </c>
      <c r="G44" s="34">
        <f>G45+G46</f>
        <v>471816.52</v>
      </c>
      <c r="H44" s="35">
        <f t="shared" si="18"/>
        <v>73.633990179063673</v>
      </c>
      <c r="I44" s="35">
        <f>G44/G51*100</f>
        <v>57.262812518333959</v>
      </c>
    </row>
    <row r="45" spans="1:9" x14ac:dyDescent="0.25">
      <c r="A45" s="16" t="s">
        <v>17</v>
      </c>
      <c r="B45" s="17">
        <v>30000</v>
      </c>
      <c r="C45" s="17">
        <v>30000</v>
      </c>
      <c r="D45" s="17">
        <v>3493.54</v>
      </c>
      <c r="E45" s="35">
        <f t="shared" si="17"/>
        <v>11.645133333333334</v>
      </c>
      <c r="F45" s="34">
        <f>D45/D51*100</f>
        <v>0.39824061624302454</v>
      </c>
      <c r="G45" s="17">
        <v>0</v>
      </c>
      <c r="H45" s="35" t="e">
        <f t="shared" si="18"/>
        <v>#DIV/0!</v>
      </c>
      <c r="I45" s="35">
        <f>G45/G51*100</f>
        <v>0</v>
      </c>
    </row>
    <row r="46" spans="1:9" x14ac:dyDescent="0.25">
      <c r="A46" s="16" t="s">
        <v>18</v>
      </c>
      <c r="B46" s="17">
        <v>3521474</v>
      </c>
      <c r="C46" s="18">
        <v>3521474</v>
      </c>
      <c r="D46" s="17">
        <v>343923.79</v>
      </c>
      <c r="E46" s="35">
        <f t="shared" si="17"/>
        <v>9.7664725055473927</v>
      </c>
      <c r="F46" s="34">
        <f>D46/D51*100</f>
        <v>39.205053347102528</v>
      </c>
      <c r="G46" s="17">
        <v>471816.52</v>
      </c>
      <c r="H46" s="35">
        <f t="shared" si="18"/>
        <v>72.893545567247202</v>
      </c>
      <c r="I46" s="35">
        <f>G46/G51*100</f>
        <v>57.262812518333959</v>
      </c>
    </row>
    <row r="47" spans="1:9" s="36" customFormat="1" x14ac:dyDescent="0.25">
      <c r="A47" s="33" t="s">
        <v>58</v>
      </c>
      <c r="B47" s="34">
        <f>B48+B49</f>
        <v>60488</v>
      </c>
      <c r="C47" s="34">
        <f t="shared" ref="C47:D47" si="21">C48+C49</f>
        <v>60488</v>
      </c>
      <c r="D47" s="34">
        <f t="shared" si="21"/>
        <v>0</v>
      </c>
      <c r="E47" s="35">
        <f t="shared" ref="E47:E48" si="22">D47/C47*100</f>
        <v>0</v>
      </c>
      <c r="F47" s="34" t="e">
        <f>D47/D54*100</f>
        <v>#VALUE!</v>
      </c>
      <c r="G47" s="34">
        <f t="shared" ref="G47" si="23">G48+G49</f>
        <v>0</v>
      </c>
      <c r="H47" s="35" t="e">
        <f t="shared" ref="H47:H48" si="24">D47/G47*100</f>
        <v>#DIV/0!</v>
      </c>
      <c r="I47" s="35" t="e">
        <f>G47/G54*100</f>
        <v>#DIV/0!</v>
      </c>
    </row>
    <row r="48" spans="1:9" x14ac:dyDescent="0.25">
      <c r="A48" s="16" t="s">
        <v>59</v>
      </c>
      <c r="B48" s="17">
        <v>60488</v>
      </c>
      <c r="C48" s="17">
        <v>60488</v>
      </c>
      <c r="D48" s="17">
        <v>0</v>
      </c>
      <c r="E48" s="35">
        <f t="shared" si="22"/>
        <v>0</v>
      </c>
      <c r="F48" s="34" t="e">
        <f>D48/D54*100</f>
        <v>#VALUE!</v>
      </c>
      <c r="G48" s="17">
        <v>0</v>
      </c>
      <c r="H48" s="35" t="e">
        <f t="shared" si="24"/>
        <v>#DIV/0!</v>
      </c>
      <c r="I48" s="35" t="e">
        <f>G48/G54*100</f>
        <v>#DIV/0!</v>
      </c>
    </row>
    <row r="49" spans="1:9" s="36" customFormat="1" x14ac:dyDescent="0.25">
      <c r="A49" s="33" t="s">
        <v>19</v>
      </c>
      <c r="B49" s="34">
        <f>B50</f>
        <v>0</v>
      </c>
      <c r="C49" s="34">
        <f>C50</f>
        <v>0</v>
      </c>
      <c r="D49" s="34">
        <f>D50</f>
        <v>0</v>
      </c>
      <c r="E49" s="35" t="e">
        <f t="shared" si="17"/>
        <v>#DIV/0!</v>
      </c>
      <c r="F49" s="34">
        <f>D49/D51*100</f>
        <v>0</v>
      </c>
      <c r="G49" s="34">
        <f>G50</f>
        <v>0</v>
      </c>
      <c r="H49" s="35" t="e">
        <f t="shared" si="18"/>
        <v>#DIV/0!</v>
      </c>
      <c r="I49" s="35">
        <f>G49/G51*100</f>
        <v>0</v>
      </c>
    </row>
    <row r="50" spans="1:9" x14ac:dyDescent="0.25">
      <c r="A50" s="16" t="s">
        <v>20</v>
      </c>
      <c r="B50" s="17">
        <v>0</v>
      </c>
      <c r="C50" s="13"/>
      <c r="D50" s="13"/>
      <c r="E50" s="35" t="e">
        <f t="shared" si="17"/>
        <v>#DIV/0!</v>
      </c>
      <c r="F50" s="34">
        <f>D50/D51*100</f>
        <v>0</v>
      </c>
      <c r="G50" s="13">
        <v>0</v>
      </c>
      <c r="H50" s="35" t="e">
        <f t="shared" si="18"/>
        <v>#DIV/0!</v>
      </c>
      <c r="I50" s="35">
        <f>G50/G51*100</f>
        <v>0</v>
      </c>
    </row>
    <row r="51" spans="1:9" s="7" customFormat="1" x14ac:dyDescent="0.25">
      <c r="A51" s="37"/>
      <c r="B51" s="38">
        <f>B30+B36+B38+B41+B44+B49+B47</f>
        <v>6805719.9800000004</v>
      </c>
      <c r="C51" s="38">
        <f>C30+C36+C38+C41+C44+C49+C47</f>
        <v>6845276.3799999999</v>
      </c>
      <c r="D51" s="38">
        <f>D30+D36+D38+D41+D44+D49+D47</f>
        <v>877243.5199999999</v>
      </c>
      <c r="E51" s="39">
        <f t="shared" si="17"/>
        <v>12.815311921707973</v>
      </c>
      <c r="F51" s="38">
        <f>D51/D51*100</f>
        <v>100</v>
      </c>
      <c r="G51" s="38">
        <f>G30+G36+G38+G41+G44+G49</f>
        <v>823949.26</v>
      </c>
      <c r="H51" s="39">
        <f t="shared" si="18"/>
        <v>106.46814829350049</v>
      </c>
      <c r="I51" s="39">
        <f>G51/G51*100</f>
        <v>100</v>
      </c>
    </row>
    <row r="53" spans="1:9" x14ac:dyDescent="0.25">
      <c r="B53" t="s">
        <v>22</v>
      </c>
    </row>
    <row r="54" spans="1:9" ht="75" x14ac:dyDescent="0.25">
      <c r="A54" s="15"/>
      <c r="B54" s="15" t="s">
        <v>76</v>
      </c>
      <c r="C54" s="15" t="s">
        <v>77</v>
      </c>
      <c r="D54" s="15" t="s">
        <v>78</v>
      </c>
      <c r="E54" s="15" t="s">
        <v>79</v>
      </c>
    </row>
    <row r="55" spans="1:9" x14ac:dyDescent="0.25">
      <c r="A55" s="19" t="s">
        <v>23</v>
      </c>
      <c r="B55" s="18">
        <f>D30</f>
        <v>434968.92</v>
      </c>
      <c r="C55" s="15">
        <f>B55/B61*100</f>
        <v>49.583600229956673</v>
      </c>
      <c r="D55" s="15">
        <f>G30</f>
        <v>314039.44999999995</v>
      </c>
      <c r="E55" s="15">
        <f>D55/D61*100</f>
        <v>38.113930704907723</v>
      </c>
    </row>
    <row r="56" spans="1:9" x14ac:dyDescent="0.25">
      <c r="A56" s="19" t="s">
        <v>24</v>
      </c>
      <c r="B56" s="15">
        <f>D36</f>
        <v>75159.240000000005</v>
      </c>
      <c r="C56" s="15">
        <f>B56/B61*100</f>
        <v>8.5676597531321761</v>
      </c>
      <c r="D56" s="15">
        <f>G36</f>
        <v>38093.29</v>
      </c>
      <c r="E56" s="15">
        <f>D56/D61*100</f>
        <v>4.6232567767583168</v>
      </c>
    </row>
    <row r="57" spans="1:9" x14ac:dyDescent="0.25">
      <c r="A57" s="19" t="s">
        <v>25</v>
      </c>
      <c r="B57" s="15">
        <f>D38</f>
        <v>3698.03</v>
      </c>
      <c r="C57" s="15">
        <f>B57/B61*100</f>
        <v>0.42155113325886989</v>
      </c>
      <c r="D57" s="15">
        <f>G38</f>
        <v>0</v>
      </c>
      <c r="E57" s="15">
        <f>D57/D61*100</f>
        <v>0</v>
      </c>
    </row>
    <row r="58" spans="1:9" x14ac:dyDescent="0.25">
      <c r="A58" s="19" t="s">
        <v>26</v>
      </c>
      <c r="B58" s="15">
        <f>D41</f>
        <v>16000</v>
      </c>
      <c r="C58" s="15">
        <f>B58/B61*100</f>
        <v>1.8238949203067356</v>
      </c>
      <c r="D58" s="15">
        <f>G41</f>
        <v>0</v>
      </c>
      <c r="E58" s="15">
        <f>D58/D61*100</f>
        <v>0</v>
      </c>
    </row>
    <row r="59" spans="1:9" x14ac:dyDescent="0.25">
      <c r="A59" s="16" t="s">
        <v>27</v>
      </c>
      <c r="B59" s="17">
        <f>D44</f>
        <v>347417.32999999996</v>
      </c>
      <c r="C59" s="15">
        <f>B59/B61*100</f>
        <v>39.60329396334555</v>
      </c>
      <c r="D59" s="17">
        <f>G44</f>
        <v>471816.52</v>
      </c>
      <c r="E59" s="15">
        <f>D59/D61*100</f>
        <v>57.262812518333959</v>
      </c>
    </row>
    <row r="60" spans="1:9" x14ac:dyDescent="0.25">
      <c r="A60" s="16" t="s">
        <v>60</v>
      </c>
      <c r="B60" s="17">
        <f>D47</f>
        <v>0</v>
      </c>
      <c r="C60" s="15">
        <f>B60/B61*100</f>
        <v>0</v>
      </c>
      <c r="D60" s="17">
        <f>G47</f>
        <v>0</v>
      </c>
      <c r="E60" s="15">
        <f>D60/D61*100</f>
        <v>0</v>
      </c>
    </row>
    <row r="61" spans="1:9" s="45" customFormat="1" x14ac:dyDescent="0.25">
      <c r="A61" s="23" t="s">
        <v>88</v>
      </c>
      <c r="B61" s="43">
        <f>B55+B56+B57+B58+B59+B60</f>
        <v>877243.5199999999</v>
      </c>
      <c r="C61" s="44" t="e">
        <f>B61/B62*100</f>
        <v>#DIV/0!</v>
      </c>
      <c r="D61" s="43">
        <f>D55+D56+D57+D58+D59+D60</f>
        <v>823949.26</v>
      </c>
      <c r="E61" s="44" t="e">
        <f>D61/D62*100</f>
        <v>#DIV/0!</v>
      </c>
    </row>
    <row r="63" spans="1:9" x14ac:dyDescent="0.25">
      <c r="B63" t="s">
        <v>29</v>
      </c>
    </row>
    <row r="64" spans="1:9" ht="30" x14ac:dyDescent="0.25">
      <c r="A64" s="14" t="s">
        <v>30</v>
      </c>
      <c r="B64" s="17">
        <v>351746.08</v>
      </c>
      <c r="C64" s="21">
        <f>B64/B61*100</f>
        <v>40.096743034362916</v>
      </c>
      <c r="D64" t="s">
        <v>49</v>
      </c>
    </row>
    <row r="65" spans="1:9" ht="45" x14ac:dyDescent="0.25">
      <c r="A65" s="14" t="s">
        <v>31</v>
      </c>
      <c r="B65" s="17">
        <v>324467.77</v>
      </c>
      <c r="C65" s="21">
        <f>B65/B61*100</f>
        <v>36.987194844140895</v>
      </c>
      <c r="D65" t="s">
        <v>50</v>
      </c>
    </row>
    <row r="66" spans="1:9" x14ac:dyDescent="0.25">
      <c r="A66" s="13" t="s">
        <v>28</v>
      </c>
      <c r="B66" s="17">
        <f>B64+B65</f>
        <v>676213.85000000009</v>
      </c>
      <c r="C66" s="21">
        <f>B66/B61*100</f>
        <v>77.083937878503818</v>
      </c>
    </row>
    <row r="68" spans="1:9" x14ac:dyDescent="0.25">
      <c r="B68" t="s">
        <v>32</v>
      </c>
    </row>
    <row r="69" spans="1:9" ht="45" x14ac:dyDescent="0.25">
      <c r="A69" s="13"/>
      <c r="B69" s="14" t="s">
        <v>33</v>
      </c>
      <c r="C69" s="14" t="s">
        <v>34</v>
      </c>
      <c r="D69" s="14" t="s">
        <v>35</v>
      </c>
      <c r="E69" s="14" t="s">
        <v>89</v>
      </c>
      <c r="F69" s="14" t="s">
        <v>36</v>
      </c>
      <c r="G69" s="14" t="s">
        <v>90</v>
      </c>
      <c r="H69" s="14" t="s">
        <v>63</v>
      </c>
      <c r="I69" s="20"/>
    </row>
    <row r="70" spans="1:9" x14ac:dyDescent="0.25">
      <c r="A70" s="22" t="s">
        <v>39</v>
      </c>
      <c r="B70" s="17"/>
      <c r="C70" s="17">
        <f>B36</f>
        <v>344983</v>
      </c>
      <c r="D70" s="17">
        <f>C36</f>
        <v>344983</v>
      </c>
      <c r="E70" s="17">
        <f>D37</f>
        <v>75159.240000000005</v>
      </c>
      <c r="F70" s="17">
        <f>E70/D70*100</f>
        <v>21.786360487328363</v>
      </c>
      <c r="G70" s="17">
        <f>G37</f>
        <v>38093.29</v>
      </c>
      <c r="H70" s="17">
        <f>E70/G70*100</f>
        <v>197.30309458699946</v>
      </c>
    </row>
    <row r="71" spans="1:9" x14ac:dyDescent="0.25">
      <c r="A71" s="23" t="s">
        <v>38</v>
      </c>
      <c r="B71" s="17"/>
      <c r="C71" s="17">
        <f>B31</f>
        <v>593290</v>
      </c>
      <c r="D71" s="17">
        <f>C31</f>
        <v>593290</v>
      </c>
      <c r="E71" s="17">
        <f>D31</f>
        <v>101349.85</v>
      </c>
      <c r="F71" s="17">
        <f t="shared" ref="F71:F90" si="25">E71/D71*100</f>
        <v>17.082683004938566</v>
      </c>
      <c r="G71" s="17">
        <f>G31</f>
        <v>69808.240000000005</v>
      </c>
      <c r="H71" s="17">
        <f t="shared" ref="H71:H90" si="26">E71/G71*100</f>
        <v>145.1832190583805</v>
      </c>
    </row>
    <row r="72" spans="1:9" x14ac:dyDescent="0.25">
      <c r="A72" s="23" t="s">
        <v>37</v>
      </c>
      <c r="B72" s="17"/>
      <c r="C72" s="17">
        <f>B32-800</f>
        <v>1574136</v>
      </c>
      <c r="D72" s="17">
        <f>C32-800</f>
        <v>1598136</v>
      </c>
      <c r="E72" s="17">
        <f>D32-800</f>
        <v>310389.75</v>
      </c>
      <c r="F72" s="17">
        <f t="shared" si="25"/>
        <v>19.421985988676809</v>
      </c>
      <c r="G72" s="17">
        <f>G32-800</f>
        <v>231796.49</v>
      </c>
      <c r="H72" s="17">
        <f t="shared" si="26"/>
        <v>133.90614758661789</v>
      </c>
    </row>
    <row r="73" spans="1:9" x14ac:dyDescent="0.25">
      <c r="A73" s="23" t="s">
        <v>48</v>
      </c>
      <c r="B73" s="17"/>
      <c r="C73" s="17">
        <f>B33</f>
        <v>0</v>
      </c>
      <c r="D73" s="17">
        <v>15556.4</v>
      </c>
      <c r="E73" s="17">
        <f>D33</f>
        <v>0</v>
      </c>
      <c r="F73" s="17">
        <f t="shared" ref="F73" si="27">E73/D73*100</f>
        <v>0</v>
      </c>
      <c r="G73" s="17">
        <f>G33</f>
        <v>0</v>
      </c>
      <c r="H73" s="17" t="e">
        <f t="shared" ref="H73" si="28">E73/G73*100</f>
        <v>#DIV/0!</v>
      </c>
    </row>
    <row r="74" spans="1:9" ht="45" x14ac:dyDescent="0.25">
      <c r="A74" s="22" t="s">
        <v>53</v>
      </c>
      <c r="B74" s="17"/>
      <c r="C74" s="17">
        <f>B39</f>
        <v>25000</v>
      </c>
      <c r="D74" s="17">
        <f>C39</f>
        <v>25000</v>
      </c>
      <c r="E74" s="17">
        <f>D39</f>
        <v>3698.03</v>
      </c>
      <c r="F74" s="17">
        <f t="shared" si="25"/>
        <v>14.792120000000001</v>
      </c>
      <c r="G74" s="17">
        <f>G39</f>
        <v>0</v>
      </c>
      <c r="H74" s="17" t="e">
        <f t="shared" si="26"/>
        <v>#DIV/0!</v>
      </c>
    </row>
    <row r="75" spans="1:9" ht="45" x14ac:dyDescent="0.25">
      <c r="A75" s="25" t="s">
        <v>43</v>
      </c>
      <c r="B75" s="26"/>
      <c r="C75" s="26">
        <v>6000</v>
      </c>
      <c r="D75" s="26">
        <v>6000</v>
      </c>
      <c r="E75" s="26">
        <v>6000</v>
      </c>
      <c r="F75" s="26">
        <f t="shared" si="25"/>
        <v>100</v>
      </c>
      <c r="G75" s="26">
        <v>6000</v>
      </c>
      <c r="H75" s="26">
        <f t="shared" si="26"/>
        <v>100</v>
      </c>
    </row>
    <row r="76" spans="1:9" ht="105" x14ac:dyDescent="0.25">
      <c r="A76" s="27" t="s">
        <v>51</v>
      </c>
      <c r="B76" s="26"/>
      <c r="C76" s="26">
        <v>50000</v>
      </c>
      <c r="D76" s="26">
        <v>50000</v>
      </c>
      <c r="E76" s="26">
        <v>16429.32</v>
      </c>
      <c r="F76" s="26">
        <f t="shared" ref="F76" si="29">E76/D76*100</f>
        <v>32.858640000000001</v>
      </c>
      <c r="G76" s="26">
        <v>5634.72</v>
      </c>
      <c r="H76" s="26">
        <f t="shared" ref="H76" si="30">E76/G76*100</f>
        <v>291.57296192179911</v>
      </c>
    </row>
    <row r="77" spans="1:9" ht="135" x14ac:dyDescent="0.25">
      <c r="A77" s="31" t="s">
        <v>56</v>
      </c>
      <c r="B77" s="26"/>
      <c r="C77" s="26">
        <v>0</v>
      </c>
      <c r="D77" s="26">
        <v>0</v>
      </c>
      <c r="E77" s="26">
        <v>0</v>
      </c>
      <c r="F77" s="26" t="e">
        <f t="shared" ref="F77" si="31">E77/D77*100</f>
        <v>#DIV/0!</v>
      </c>
      <c r="G77" s="26">
        <v>0</v>
      </c>
      <c r="H77" s="26" t="e">
        <f t="shared" ref="H77" si="32">E77/G77*100</f>
        <v>#DIV/0!</v>
      </c>
    </row>
    <row r="78" spans="1:9" ht="45" x14ac:dyDescent="0.25">
      <c r="A78" s="25" t="s">
        <v>44</v>
      </c>
      <c r="B78" s="26"/>
      <c r="C78" s="26">
        <v>1814660</v>
      </c>
      <c r="D78" s="26">
        <v>1814660</v>
      </c>
      <c r="E78" s="26">
        <v>272264.19</v>
      </c>
      <c r="F78" s="26">
        <f t="shared" si="25"/>
        <v>15.003592408495257</v>
      </c>
      <c r="G78" s="26">
        <v>398448.5</v>
      </c>
      <c r="H78" s="26">
        <f t="shared" si="26"/>
        <v>68.331086702547509</v>
      </c>
      <c r="I78" t="s">
        <v>54</v>
      </c>
    </row>
    <row r="79" spans="1:9" ht="45" x14ac:dyDescent="0.25">
      <c r="A79" s="25" t="s">
        <v>45</v>
      </c>
      <c r="B79" s="26"/>
      <c r="C79" s="26">
        <v>1706814</v>
      </c>
      <c r="D79" s="26">
        <v>1706814</v>
      </c>
      <c r="E79" s="26">
        <v>71659.600000000006</v>
      </c>
      <c r="F79" s="26">
        <f t="shared" si="25"/>
        <v>4.1984422438531679</v>
      </c>
      <c r="G79" s="26">
        <v>73368.02</v>
      </c>
      <c r="H79" s="26">
        <f t="shared" si="26"/>
        <v>97.671437773569465</v>
      </c>
    </row>
    <row r="80" spans="1:9" ht="105" hidden="1" x14ac:dyDescent="0.25">
      <c r="A80" s="30" t="s">
        <v>55</v>
      </c>
      <c r="B80" s="26"/>
      <c r="C80" s="26">
        <v>0</v>
      </c>
      <c r="D80" s="26"/>
      <c r="E80" s="26"/>
      <c r="F80" s="26" t="e">
        <f t="shared" ref="F80" si="33">E80/D80*100</f>
        <v>#DIV/0!</v>
      </c>
      <c r="G80" s="26"/>
      <c r="H80" s="26" t="e">
        <f t="shared" ref="H80" si="34">E80/G80*100</f>
        <v>#DIV/0!</v>
      </c>
    </row>
    <row r="81" spans="1:8" ht="30" x14ac:dyDescent="0.25">
      <c r="A81" s="24" t="s">
        <v>46</v>
      </c>
      <c r="B81" s="17"/>
      <c r="C81" s="17">
        <v>0</v>
      </c>
      <c r="D81" s="17">
        <v>0</v>
      </c>
      <c r="E81" s="17"/>
      <c r="F81" s="17" t="e">
        <f t="shared" si="25"/>
        <v>#DIV/0!</v>
      </c>
      <c r="G81" s="17">
        <v>0</v>
      </c>
      <c r="H81" s="17" t="e">
        <f t="shared" si="26"/>
        <v>#DIV/0!</v>
      </c>
    </row>
    <row r="82" spans="1:8" x14ac:dyDescent="0.25">
      <c r="A82" s="23" t="s">
        <v>40</v>
      </c>
      <c r="B82" s="13"/>
      <c r="C82" s="17">
        <f>B40</f>
        <v>35000</v>
      </c>
      <c r="D82" s="17">
        <v>35000</v>
      </c>
      <c r="E82" s="17">
        <f>D40</f>
        <v>0</v>
      </c>
      <c r="F82" s="17">
        <f t="shared" si="25"/>
        <v>0</v>
      </c>
      <c r="G82" s="17">
        <f>G40</f>
        <v>0</v>
      </c>
      <c r="H82" s="17" t="e">
        <f t="shared" si="26"/>
        <v>#DIV/0!</v>
      </c>
    </row>
    <row r="83" spans="1:8" x14ac:dyDescent="0.25">
      <c r="A83" s="23" t="s">
        <v>61</v>
      </c>
      <c r="B83" s="13"/>
      <c r="C83" s="17">
        <f t="shared" ref="C83:E84" si="35">B42</f>
        <v>0</v>
      </c>
      <c r="D83" s="17">
        <f t="shared" si="35"/>
        <v>0</v>
      </c>
      <c r="E83" s="17">
        <f t="shared" si="35"/>
        <v>0</v>
      </c>
      <c r="F83" s="17" t="e">
        <f t="shared" ref="F83" si="36">E83/D83*100</f>
        <v>#DIV/0!</v>
      </c>
      <c r="G83" s="17">
        <f>G42</f>
        <v>0</v>
      </c>
      <c r="H83" s="17" t="e">
        <f t="shared" ref="H83" si="37">E83/G83*100</f>
        <v>#DIV/0!</v>
      </c>
    </row>
    <row r="84" spans="1:8" x14ac:dyDescent="0.25">
      <c r="A84" s="23" t="s">
        <v>41</v>
      </c>
      <c r="B84" s="13"/>
      <c r="C84" s="17">
        <f t="shared" si="35"/>
        <v>534548.98</v>
      </c>
      <c r="D84" s="17">
        <f t="shared" si="35"/>
        <v>534548.98</v>
      </c>
      <c r="E84" s="17">
        <f t="shared" si="35"/>
        <v>16000</v>
      </c>
      <c r="F84" s="17">
        <f t="shared" si="25"/>
        <v>2.9931775381930392</v>
      </c>
      <c r="G84" s="17">
        <f>G43</f>
        <v>0</v>
      </c>
      <c r="H84" s="17" t="e">
        <f t="shared" si="26"/>
        <v>#DIV/0!</v>
      </c>
    </row>
    <row r="85" spans="1:8" x14ac:dyDescent="0.25">
      <c r="A85" s="23" t="s">
        <v>42</v>
      </c>
      <c r="B85" s="13"/>
      <c r="C85" s="17">
        <f>B45</f>
        <v>30000</v>
      </c>
      <c r="D85" s="17">
        <f>C45</f>
        <v>30000</v>
      </c>
      <c r="E85" s="17">
        <f>D45</f>
        <v>3493.54</v>
      </c>
      <c r="F85" s="17">
        <f t="shared" si="25"/>
        <v>11.645133333333334</v>
      </c>
      <c r="G85" s="17">
        <f>G45</f>
        <v>0</v>
      </c>
      <c r="H85" s="17" t="e">
        <f t="shared" si="26"/>
        <v>#DIV/0!</v>
      </c>
    </row>
    <row r="86" spans="1:8" x14ac:dyDescent="0.25">
      <c r="A86" s="28" t="s">
        <v>37</v>
      </c>
      <c r="B86" s="29"/>
      <c r="C86" s="26">
        <v>400</v>
      </c>
      <c r="D86" s="26">
        <v>400</v>
      </c>
      <c r="E86" s="29">
        <v>400</v>
      </c>
      <c r="F86" s="26">
        <f t="shared" si="25"/>
        <v>100</v>
      </c>
      <c r="G86" s="29">
        <v>400</v>
      </c>
      <c r="H86" s="26">
        <f t="shared" si="26"/>
        <v>100</v>
      </c>
    </row>
    <row r="87" spans="1:8" x14ac:dyDescent="0.25">
      <c r="A87" s="28" t="s">
        <v>37</v>
      </c>
      <c r="B87" s="29"/>
      <c r="C87" s="26">
        <v>400</v>
      </c>
      <c r="D87" s="26">
        <v>400</v>
      </c>
      <c r="E87" s="29">
        <v>400</v>
      </c>
      <c r="F87" s="26">
        <f t="shared" si="25"/>
        <v>100</v>
      </c>
      <c r="G87" s="29">
        <v>400</v>
      </c>
      <c r="H87" s="26">
        <f t="shared" si="26"/>
        <v>100</v>
      </c>
    </row>
    <row r="88" spans="1:8" ht="75" x14ac:dyDescent="0.25">
      <c r="A88" s="24" t="s">
        <v>47</v>
      </c>
      <c r="B88" s="13"/>
      <c r="C88" s="17">
        <v>0</v>
      </c>
      <c r="D88" s="17">
        <v>0</v>
      </c>
      <c r="E88" s="13">
        <v>0</v>
      </c>
      <c r="F88" s="17" t="e">
        <f t="shared" si="25"/>
        <v>#DIV/0!</v>
      </c>
      <c r="G88" s="13">
        <v>0</v>
      </c>
      <c r="H88" s="17" t="e">
        <f t="shared" si="26"/>
        <v>#DIV/0!</v>
      </c>
    </row>
    <row r="89" spans="1:8" ht="165" x14ac:dyDescent="0.25">
      <c r="A89" s="32" t="s">
        <v>62</v>
      </c>
      <c r="B89" s="13"/>
      <c r="C89" s="17">
        <f>B48</f>
        <v>60488</v>
      </c>
      <c r="D89" s="17">
        <f>C48</f>
        <v>60488</v>
      </c>
      <c r="E89" s="17">
        <f>D48</f>
        <v>0</v>
      </c>
      <c r="F89" s="17">
        <f>E89/D89*100</f>
        <v>0</v>
      </c>
      <c r="G89" s="17">
        <f>G48</f>
        <v>0</v>
      </c>
      <c r="H89" s="17" t="e">
        <f>E89/G89*100</f>
        <v>#DIV/0!</v>
      </c>
    </row>
    <row r="90" spans="1:8" x14ac:dyDescent="0.25">
      <c r="A90" s="13"/>
      <c r="B90" s="13"/>
      <c r="C90" s="17">
        <f>SUM(C70:C89)</f>
        <v>6775719.9800000004</v>
      </c>
      <c r="D90" s="17">
        <f t="shared" ref="D90:E90" si="38">SUM(D70:D89)</f>
        <v>6815276.3800000008</v>
      </c>
      <c r="E90" s="17">
        <f t="shared" si="38"/>
        <v>877243.52000000014</v>
      </c>
      <c r="F90" s="17">
        <f t="shared" si="25"/>
        <v>12.871723332810753</v>
      </c>
      <c r="G90" s="17">
        <f>SUM(G70:G88)</f>
        <v>823949.26</v>
      </c>
      <c r="H90" s="17">
        <f t="shared" si="26"/>
        <v>106.46814829350051</v>
      </c>
    </row>
    <row r="91" spans="1:8" x14ac:dyDescent="0.25">
      <c r="C91" s="1"/>
      <c r="D91" s="1"/>
    </row>
  </sheetData>
  <mergeCells count="1">
    <mergeCell ref="C2:G2"/>
  </mergeCells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2024-04-02T09:35:45Z</cp:lastPrinted>
  <dcterms:created xsi:type="dcterms:W3CDTF">2015-06-05T18:19:34Z</dcterms:created>
  <dcterms:modified xsi:type="dcterms:W3CDTF">2024-04-02T09:36:20Z</dcterms:modified>
</cp:coreProperties>
</file>